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us WebStorage\julia_petrov@hotmail.com\MySyncFolder\VVPTA\2022-2023\July 2022\"/>
    </mc:Choice>
  </mc:AlternateContent>
  <xr:revisionPtr revIDLastSave="450" documentId="8_{DF5E401E-20B6-4EDF-99F1-99D2B74A958E}" xr6:coauthVersionLast="47" xr6:coauthVersionMax="47" xr10:uidLastSave="{4DDBD1F4-4D52-45BF-926A-EF27DE2DAC05}"/>
  <bookViews>
    <workbookView xWindow="-120" yWindow="-120" windowWidth="29040" windowHeight="15840" firstSheet="3" activeTab="3" xr2:uid="{B88C7FD0-E993-466A-A8F7-EDEFF2F105CF}"/>
  </bookViews>
  <sheets>
    <sheet name="2023-2024 Budget" sheetId="2" r:id="rId1"/>
    <sheet name="2023-2024 Budget Proposal" sheetId="13" r:id="rId2"/>
    <sheet name="July 2023" sheetId="14" r:id="rId3"/>
    <sheet name="August 2023 " sheetId="1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3" l="1"/>
  <c r="F57" i="15"/>
  <c r="F56" i="15"/>
  <c r="F49" i="15"/>
  <c r="F32" i="15"/>
  <c r="F26" i="15"/>
  <c r="F20" i="15"/>
  <c r="F19" i="15"/>
  <c r="F18" i="15"/>
  <c r="C81" i="15"/>
  <c r="B81" i="15"/>
  <c r="G79" i="15"/>
  <c r="F77" i="15"/>
  <c r="F75" i="15"/>
  <c r="G75" i="15" s="1"/>
  <c r="F74" i="15"/>
  <c r="F73" i="15"/>
  <c r="C65" i="15"/>
  <c r="G61" i="15"/>
  <c r="E61" i="15"/>
  <c r="D61" i="15"/>
  <c r="B60" i="15"/>
  <c r="C59" i="15"/>
  <c r="C61" i="15" s="1"/>
  <c r="B59" i="15"/>
  <c r="B58" i="15"/>
  <c r="B57" i="15"/>
  <c r="B56" i="15"/>
  <c r="B55" i="15"/>
  <c r="B54" i="15"/>
  <c r="B52" i="15"/>
  <c r="B51" i="15"/>
  <c r="B50" i="15"/>
  <c r="B49" i="15"/>
  <c r="B48" i="15"/>
  <c r="B46" i="15"/>
  <c r="B45" i="15"/>
  <c r="B43" i="15"/>
  <c r="B42" i="15"/>
  <c r="B41" i="15"/>
  <c r="B40" i="15"/>
  <c r="B39" i="15"/>
  <c r="B37" i="15"/>
  <c r="B35" i="15"/>
  <c r="B34" i="15"/>
  <c r="F61" i="15"/>
  <c r="B32" i="15"/>
  <c r="B31" i="15"/>
  <c r="B61" i="15" s="1"/>
  <c r="G28" i="15"/>
  <c r="G63" i="15" s="1"/>
  <c r="E28" i="15"/>
  <c r="E63" i="15" s="1"/>
  <c r="D28" i="15"/>
  <c r="D63" i="15" s="1"/>
  <c r="C28" i="15"/>
  <c r="C63" i="15" s="1"/>
  <c r="B27" i="15"/>
  <c r="B26" i="15"/>
  <c r="B25" i="15"/>
  <c r="B23" i="15"/>
  <c r="B21" i="15"/>
  <c r="B20" i="15"/>
  <c r="B19" i="15"/>
  <c r="F28" i="15"/>
  <c r="F63" i="15" s="1"/>
  <c r="B18" i="15"/>
  <c r="B16" i="15"/>
  <c r="B15" i="15"/>
  <c r="B14" i="15"/>
  <c r="B13" i="15"/>
  <c r="B12" i="15"/>
  <c r="B11" i="15"/>
  <c r="B10" i="15"/>
  <c r="B9" i="15"/>
  <c r="B8" i="15"/>
  <c r="B7" i="15"/>
  <c r="B28" i="15" s="1"/>
  <c r="B63" i="15" s="1"/>
  <c r="B66" i="15" s="1"/>
  <c r="F56" i="14"/>
  <c r="F49" i="14"/>
  <c r="F32" i="14"/>
  <c r="F26" i="14"/>
  <c r="F20" i="14"/>
  <c r="F18" i="14"/>
  <c r="D28" i="14"/>
  <c r="E28" i="14"/>
  <c r="F28" i="14"/>
  <c r="F28" i="13"/>
  <c r="E28" i="13"/>
  <c r="C81" i="14"/>
  <c r="B81" i="14"/>
  <c r="G79" i="14"/>
  <c r="F77" i="14"/>
  <c r="F76" i="14"/>
  <c r="F75" i="14"/>
  <c r="G75" i="14" s="1"/>
  <c r="F74" i="14"/>
  <c r="F73" i="14"/>
  <c r="C65" i="14"/>
  <c r="G61" i="14"/>
  <c r="F61" i="14"/>
  <c r="F63" i="14" s="1"/>
  <c r="E61" i="14"/>
  <c r="E63" i="14" s="1"/>
  <c r="D61" i="14"/>
  <c r="D63" i="14" s="1"/>
  <c r="B60" i="14"/>
  <c r="C59" i="14"/>
  <c r="C61" i="14" s="1"/>
  <c r="B59" i="14"/>
  <c r="B58" i="14"/>
  <c r="B57" i="14"/>
  <c r="B56" i="14"/>
  <c r="B55" i="14"/>
  <c r="B54" i="14"/>
  <c r="B52" i="14"/>
  <c r="B51" i="14"/>
  <c r="B50" i="14"/>
  <c r="B49" i="14"/>
  <c r="B48" i="14"/>
  <c r="B46" i="14"/>
  <c r="B45" i="14"/>
  <c r="B43" i="14"/>
  <c r="B42" i="14"/>
  <c r="B41" i="14"/>
  <c r="B40" i="14"/>
  <c r="B39" i="14"/>
  <c r="B37" i="14"/>
  <c r="B35" i="14"/>
  <c r="B34" i="14"/>
  <c r="B32" i="14"/>
  <c r="B31" i="14"/>
  <c r="B61" i="14" s="1"/>
  <c r="G28" i="14"/>
  <c r="G63" i="14" s="1"/>
  <c r="C28" i="14"/>
  <c r="C63" i="14" s="1"/>
  <c r="B27" i="14"/>
  <c r="B26" i="14"/>
  <c r="B25" i="14"/>
  <c r="B23" i="14"/>
  <c r="B21" i="14"/>
  <c r="B20" i="14"/>
  <c r="B19" i="14"/>
  <c r="B18" i="14"/>
  <c r="B16" i="14"/>
  <c r="B15" i="14"/>
  <c r="B14" i="14"/>
  <c r="B13" i="14"/>
  <c r="B12" i="14"/>
  <c r="B11" i="14"/>
  <c r="B10" i="14"/>
  <c r="B9" i="14"/>
  <c r="B8" i="14"/>
  <c r="B7" i="14"/>
  <c r="B28" i="14" s="1"/>
  <c r="B63" i="14" s="1"/>
  <c r="B66" i="14" s="1"/>
  <c r="C59" i="13"/>
  <c r="C61" i="13" s="1"/>
  <c r="C28" i="13"/>
  <c r="C63" i="13" s="1"/>
  <c r="B60" i="13"/>
  <c r="B59" i="13"/>
  <c r="B58" i="13"/>
  <c r="B57" i="13"/>
  <c r="B56" i="13"/>
  <c r="B55" i="13"/>
  <c r="B54" i="13"/>
  <c r="B52" i="13"/>
  <c r="B51" i="13"/>
  <c r="B50" i="13"/>
  <c r="B49" i="13"/>
  <c r="B48" i="13"/>
  <c r="B46" i="13"/>
  <c r="B45" i="13"/>
  <c r="B43" i="13"/>
  <c r="B42" i="13"/>
  <c r="B41" i="13"/>
  <c r="B40" i="13"/>
  <c r="B39" i="13"/>
  <c r="B37" i="13"/>
  <c r="B35" i="13"/>
  <c r="B34" i="13"/>
  <c r="B32" i="13"/>
  <c r="B31" i="13"/>
  <c r="B61" i="13" s="1"/>
  <c r="B27" i="13"/>
  <c r="B26" i="13"/>
  <c r="B25" i="13"/>
  <c r="B23" i="13"/>
  <c r="B21" i="13"/>
  <c r="B20" i="13"/>
  <c r="B19" i="13"/>
  <c r="B18" i="13"/>
  <c r="B16" i="13"/>
  <c r="B15" i="13"/>
  <c r="B14" i="13"/>
  <c r="B13" i="13"/>
  <c r="B12" i="13"/>
  <c r="B11" i="13"/>
  <c r="B10" i="13"/>
  <c r="B9" i="13"/>
  <c r="B8" i="13"/>
  <c r="B7" i="13"/>
  <c r="B28" i="13" s="1"/>
  <c r="B63" i="13" s="1"/>
  <c r="B66" i="13"/>
  <c r="F71" i="13"/>
  <c r="C80" i="13"/>
  <c r="B80" i="13"/>
  <c r="G79" i="13"/>
  <c r="F77" i="13"/>
  <c r="F75" i="13"/>
  <c r="G75" i="13" s="1"/>
  <c r="F74" i="13"/>
  <c r="F73" i="13"/>
  <c r="C65" i="13"/>
  <c r="E61" i="13"/>
  <c r="D61" i="13"/>
  <c r="G61" i="13"/>
  <c r="F61" i="13"/>
  <c r="G28" i="13"/>
  <c r="G63" i="13" s="1"/>
  <c r="E63" i="13"/>
  <c r="D63" i="13"/>
  <c r="F63" i="13"/>
  <c r="C82" i="15" l="1"/>
  <c r="F65" i="15"/>
  <c r="C66" i="15"/>
  <c r="F81" i="15"/>
  <c r="G81" i="15"/>
  <c r="B82" i="15"/>
  <c r="B83" i="15" s="1"/>
  <c r="C83" i="15"/>
  <c r="C82" i="14"/>
  <c r="F65" i="14"/>
  <c r="C66" i="14"/>
  <c r="F81" i="14"/>
  <c r="G81" i="14"/>
  <c r="B82" i="14"/>
  <c r="B83" i="14" s="1"/>
  <c r="C83" i="14"/>
  <c r="C81" i="13"/>
  <c r="F65" i="13"/>
  <c r="C66" i="13"/>
  <c r="F80" i="13"/>
  <c r="G80" i="13"/>
  <c r="B81" i="13"/>
  <c r="B82" i="13" s="1"/>
  <c r="C82" i="13"/>
  <c r="F82" i="15" l="1"/>
  <c r="F83" i="15" s="1"/>
  <c r="F66" i="15"/>
  <c r="G65" i="15"/>
  <c r="G66" i="15" s="1"/>
  <c r="G82" i="15" s="1"/>
  <c r="G83" i="15" s="1"/>
  <c r="F82" i="14"/>
  <c r="F83" i="14" s="1"/>
  <c r="F66" i="14"/>
  <c r="G65" i="14"/>
  <c r="G66" i="14" s="1"/>
  <c r="G82" i="14" s="1"/>
  <c r="G83" i="14" s="1"/>
  <c r="F81" i="13"/>
  <c r="F82" i="13" s="1"/>
  <c r="F66" i="13"/>
  <c r="G65" i="13"/>
  <c r="G66" i="13" s="1"/>
  <c r="G81" i="13" s="1"/>
  <c r="G82" i="13" s="1"/>
</calcChain>
</file>

<file path=xl/sharedStrings.xml><?xml version="1.0" encoding="utf-8"?>
<sst xmlns="http://schemas.openxmlformats.org/spreadsheetml/2006/main" count="279" uniqueCount="83">
  <si>
    <t>Valle Verde Elementary School PTA 2023/2024 Budget &amp; YTD Results</t>
  </si>
  <si>
    <t>2022/2023</t>
  </si>
  <si>
    <t>2023/2024</t>
  </si>
  <si>
    <t>YTD Actual</t>
  </si>
  <si>
    <t>Budget</t>
  </si>
  <si>
    <t>Previous</t>
  </si>
  <si>
    <t>Current</t>
  </si>
  <si>
    <t>As of 6/30/23</t>
  </si>
  <si>
    <t>July</t>
  </si>
  <si>
    <t>As of 6/30/24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</si>
  <si>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</si>
  <si>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</si>
  <si>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</si>
  <si>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</si>
  <si>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</si>
  <si>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</si>
  <si>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</si>
  <si>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</si>
  <si>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 Run</t>
  </si>
  <si>
    <t>Shop &amp; Give</t>
  </si>
  <si>
    <t>Sponsorship</t>
  </si>
  <si>
    <t>Fund-A-Need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</si>
  <si>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</si>
  <si>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</si>
  <si>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</si>
  <si>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</si>
  <si>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</si>
  <si>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</si>
  <si>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</si>
  <si>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</si>
  <si>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</si>
  <si>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</si>
  <si>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</si>
  <si>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</si>
  <si>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</si>
  <si>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</si>
  <si>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</si>
  <si>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</si>
  <si>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</si>
  <si>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Emergency Backpacks</t>
  </si>
  <si>
    <t>Family Events/STEAM</t>
  </si>
  <si>
    <t>Hospitality</t>
  </si>
  <si>
    <t>Instructional Assistant</t>
  </si>
  <si>
    <t>Insurance</t>
  </si>
  <si>
    <t>Campus Beautificaton/Landscaping</t>
  </si>
  <si>
    <t>Life Lab</t>
  </si>
  <si>
    <t>Misc. Expense</t>
  </si>
  <si>
    <t>Principal's Fund</t>
  </si>
  <si>
    <t>PTA Functional</t>
  </si>
  <si>
    <t>Reading Specialist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</si>
  <si>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</si>
  <si>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</si>
  <si>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</si>
  <si>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</si>
  <si>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</si>
  <si>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</si>
  <si>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Graduating Class</t>
  </si>
  <si>
    <t>Fund a Need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</si>
  <si>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</si>
  <si>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</si>
  <si>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</si>
  <si>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</si>
  <si>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</si>
  <si>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</si>
  <si>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</si>
  <si>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2022</t>
  </si>
  <si>
    <t>Graduating Class 2023</t>
  </si>
  <si>
    <t>Graduating Class 2024</t>
  </si>
  <si>
    <t>Graduating Class 2025</t>
  </si>
  <si>
    <t>Art Docent Program</t>
  </si>
  <si>
    <t>Sandy Himel Grant</t>
  </si>
  <si>
    <t>School Play Reserve</t>
  </si>
  <si>
    <t>Fund-A-Need: STEAM</t>
  </si>
  <si>
    <t>Fund-A-Need: Most Wanted</t>
  </si>
  <si>
    <t>Fund-A-Need: 2023</t>
  </si>
  <si>
    <t>Education Fund</t>
  </si>
  <si>
    <t>Check</t>
  </si>
  <si>
    <t>Restricted Cash</t>
  </si>
  <si>
    <t>Unrestricted Cash</t>
  </si>
  <si>
    <t>Total Cash</t>
  </si>
  <si>
    <t>As of 7/31/23</t>
  </si>
  <si>
    <t>August</t>
  </si>
  <si>
    <t>As of 8/31/23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</si>
</sst>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(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0" fillId="0" borderId="0" xfId="0" applyNumberFormat="1"/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2" fillId="0" borderId="17" xfId="0" applyNumberFormat="1" applyFont="1" applyBorder="1"/>
    <xf numFmtId="38" fontId="9" fillId="0" borderId="16" xfId="0" applyNumberFormat="1" applyFont="1" applyBorder="1"/>
    <xf numFmtId="0" fontId="2" fillId="0" borderId="0" xfId="0" applyFont="1" applyAlignment="1">
      <alignment horizontal="left"/>
    </xf>
    <xf numFmtId="38" fontId="0" fillId="0" borderId="18" xfId="0" applyNumberFormat="1" applyBorder="1"/>
    <xf numFmtId="38" fontId="0" fillId="0" borderId="19" xfId="0" applyNumberFormat="1" applyBorder="1"/>
    <xf numFmtId="38" fontId="0" fillId="0" borderId="20" xfId="0" applyNumberFormat="1" applyBorder="1"/>
    <xf numFmtId="38" fontId="0" fillId="0" borderId="21" xfId="0" applyNumberFormat="1" applyBorder="1"/>
    <xf numFmtId="38" fontId="0" fillId="0" borderId="22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3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0" fillId="0" borderId="0" xfId="0" applyNumberFormat="1" applyFill="1"/>
    <xf numFmtId="38" fontId="6" fillId="0" borderId="11" xfId="0" applyNumberFormat="1" applyFont="1" applyFill="1" applyBorder="1" applyAlignment="1">
      <alignment horizontal="right"/>
    </xf>
    <xf numFmtId="38" fontId="0" fillId="0" borderId="15" xfId="0" applyNumberFormat="1" applyFill="1" applyBorder="1"/>
    <xf numFmtId="38" fontId="6" fillId="0" borderId="14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24" xfId="0" applyNumberFormat="1" applyBorder="1"/>
    <xf numFmtId="0" fontId="0" fillId="0" borderId="24" xfId="0" applyBorder="1"/>
    <xf numFmtId="38" fontId="0" fillId="0" borderId="25" xfId="0" applyNumberFormat="1" applyFill="1" applyBorder="1"/>
    <xf numFmtId="38" fontId="0" fillId="0" borderId="25" xfId="0" applyNumberFormat="1" applyBorder="1"/>
    <xf numFmtId="38" fontId="2" fillId="0" borderId="26" xfId="0" applyNumberFormat="1" applyFont="1" applyBorder="1"/>
    <xf numFmtId="38" fontId="0" fillId="0" borderId="27" xfId="0" applyNumberFormat="1" applyFill="1" applyBorder="1"/>
    <xf numFmtId="38" fontId="2" fillId="0" borderId="28" xfId="0" applyNumberFormat="1" applyFont="1" applyBorder="1"/>
    <xf numFmtId="5" fontId="0" fillId="0" borderId="29" xfId="0" applyNumberFormat="1" applyBorder="1"/>
    <xf numFmtId="5" fontId="0" fillId="0" borderId="30" xfId="0" applyNumberFormat="1" applyBorder="1"/>
    <xf numFmtId="38" fontId="9" fillId="0" borderId="17" xfId="0" applyNumberFormat="1" applyFont="1" applyBorder="1"/>
    <xf numFmtId="38" fontId="2" fillId="0" borderId="32" xfId="0" applyNumberFormat="1" applyFont="1" applyBorder="1"/>
    <xf numFmtId="0" fontId="0" fillId="0" borderId="31" xfId="0" applyBorder="1"/>
    <xf numFmtId="38" fontId="0" fillId="0" borderId="3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0" fillId="2" borderId="25" xfId="0" applyNumberFormat="1" applyFill="1" applyBorder="1"/>
    <xf numFmtId="38" fontId="6" fillId="2" borderId="11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>
      <selection activeCell="W18" sqref="W1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15D2-6D99-4F4F-AE5B-C2DF173B2A7C}">
  <dimension ref="A1:H82"/>
  <sheetViews>
    <sheetView topLeftCell="A57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4" t="s">
        <v>1</v>
      </c>
      <c r="C3" s="65"/>
      <c r="D3" s="64" t="s">
        <v>2</v>
      </c>
      <c r="E3" s="66"/>
      <c r="F3" s="66"/>
      <c r="G3" s="65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9</v>
      </c>
      <c r="G5" s="10" t="s">
        <v>2</v>
      </c>
    </row>
    <row r="6" spans="1:7">
      <c r="A6" s="11" t="s">
        <v>10</v>
      </c>
      <c r="B6" s="58"/>
      <c r="C6" s="59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/>
      <c r="F18" s="19"/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/>
      <c r="F20" s="46"/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/>
      <c r="F26" s="19"/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/>
      <c r="E28" s="23">
        <f>SUM(E6:E27)</f>
        <v>0</v>
      </c>
      <c r="F28" s="23">
        <f>SUM(F6:F27)</f>
        <v>0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50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F32" s="19"/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50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50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50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50"/>
      <c r="F49" s="19"/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F56" s="19"/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50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50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52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0</v>
      </c>
      <c r="F61" s="27">
        <f>SUM(F29:F60)</f>
        <v>0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0</v>
      </c>
      <c r="F63" s="23">
        <f>F28+F61</f>
        <v>0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374142.16999999993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f>C71</f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A80" s="43" t="s">
        <v>77</v>
      </c>
      <c r="B80" s="44">
        <f>SUM(B69:B79)</f>
        <v>130624.56</v>
      </c>
      <c r="C80" s="44">
        <f>SUM(C69:C79)</f>
        <v>188638.12</v>
      </c>
      <c r="D80" s="44"/>
      <c r="E80" s="44"/>
      <c r="F80" s="44">
        <f>SUM(F69:F79)</f>
        <v>171498.28</v>
      </c>
      <c r="G80" s="44">
        <f>SUM(G69:G79)</f>
        <v>153324.35999999999</v>
      </c>
      <c r="H80" s="45"/>
    </row>
    <row r="81" spans="1:8">
      <c r="A81" s="43" t="s">
        <v>78</v>
      </c>
      <c r="B81" s="44">
        <f>B65-B80</f>
        <v>182190.44</v>
      </c>
      <c r="C81" s="44">
        <f>B66-C80</f>
        <v>185504.04999999993</v>
      </c>
      <c r="D81" s="44"/>
      <c r="E81" s="44"/>
      <c r="F81" s="44">
        <f>F65-F80</f>
        <v>202643.88999999993</v>
      </c>
      <c r="G81" s="44">
        <f>G66-G80</f>
        <v>179397.80999999994</v>
      </c>
      <c r="H81" s="45"/>
    </row>
    <row r="82" spans="1:8">
      <c r="A82" s="43" t="s">
        <v>79</v>
      </c>
      <c r="B82" s="44">
        <f>SUM(B80:B81)</f>
        <v>312815</v>
      </c>
      <c r="C82" s="44">
        <f t="shared" ref="C82:G82" si="1">SUM(C80:C81)</f>
        <v>374142.16999999993</v>
      </c>
      <c r="D82" s="44"/>
      <c r="E82" s="44"/>
      <c r="F82" s="44">
        <f t="shared" si="1"/>
        <v>374142.16999999993</v>
      </c>
      <c r="G82" s="44">
        <f t="shared" si="1"/>
        <v>332722.16999999993</v>
      </c>
      <c r="H82" s="45"/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78F2-2A0F-4FFF-8600-536F66416D36}">
  <dimension ref="A1:H83"/>
  <sheetViews>
    <sheetView topLeftCell="A59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4" t="s">
        <v>1</v>
      </c>
      <c r="C3" s="65"/>
      <c r="D3" s="64" t="s">
        <v>2</v>
      </c>
      <c r="E3" s="66"/>
      <c r="F3" s="66"/>
      <c r="G3" s="65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80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>
        <v>3.74</v>
      </c>
      <c r="F18" s="19">
        <f>4</f>
        <v>4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>
        <v>102</v>
      </c>
      <c r="F20" s="46">
        <f>102</f>
        <v>102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>
        <v>465</v>
      </c>
      <c r="F26" s="19">
        <f>465</f>
        <v>465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0</v>
      </c>
      <c r="E28" s="23">
        <f>SUM(E6:E27)</f>
        <v>570.74</v>
      </c>
      <c r="F28" s="23">
        <f>SUM(F6:F27)</f>
        <v>571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E32" s="19">
        <v>-15.35</v>
      </c>
      <c r="F32" s="19">
        <f>-15</f>
        <v>-15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E42" s="19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E48" s="19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19">
        <v>-15.99</v>
      </c>
      <c r="F49" s="19">
        <f>-16</f>
        <v>-16</v>
      </c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E50" s="19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E51" s="19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E52" s="19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E53" s="19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E54" s="19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E55" s="19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E56" s="19">
        <v>-144</v>
      </c>
      <c r="F56" s="19">
        <f>-144</f>
        <v>-144</v>
      </c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E57" s="19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19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19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19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-175.34</v>
      </c>
      <c r="F61" s="27">
        <f>SUM(F29:F60)</f>
        <v>-175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395.4</v>
      </c>
      <c r="F63" s="23">
        <f>F28+F61</f>
        <v>396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374538.16999999993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171498.28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202643.88999999993</v>
      </c>
      <c r="G82" s="44">
        <f>G66-G81</f>
        <v>179397.80999999994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332722.16999999993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2EC5-5F9B-48E8-BD63-024AEA36D8D2}">
  <dimension ref="A1:I83"/>
  <sheetViews>
    <sheetView tabSelected="1" workbookViewId="0">
      <selection activeCell="D36" sqref="D36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4" t="s">
        <v>1</v>
      </c>
      <c r="C3" s="65"/>
      <c r="D3" s="64" t="s">
        <v>2</v>
      </c>
      <c r="E3" s="66"/>
      <c r="F3" s="66"/>
      <c r="G3" s="65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</v>
      </c>
      <c r="E5" s="9" t="s">
        <v>81</v>
      </c>
      <c r="F5" s="9" t="s">
        <v>82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7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3.74</v>
      </c>
      <c r="F18" s="19">
        <f>4+4</f>
        <v>8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>
        <v>40</v>
      </c>
      <c r="F19" s="46">
        <f>40</f>
        <v>40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102</v>
      </c>
      <c r="E20" s="19">
        <v>535.5</v>
      </c>
      <c r="F20" s="46">
        <f>102+536</f>
        <v>638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7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465</v>
      </c>
      <c r="E26" s="19">
        <v>10765</v>
      </c>
      <c r="F26" s="19">
        <f>465+10765</f>
        <v>11230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570.74</v>
      </c>
      <c r="E28" s="23">
        <f>SUM(E6:E27)</f>
        <v>11344.24</v>
      </c>
      <c r="F28" s="23">
        <f>SUM(F6:F27)</f>
        <v>11916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-15.35</v>
      </c>
      <c r="E32" s="19">
        <v>-343.12</v>
      </c>
      <c r="F32" s="19">
        <f>-15-343</f>
        <v>-358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/>
      <c r="G42" s="6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-15.99</v>
      </c>
      <c r="F49" s="19">
        <f>-16-16</f>
        <v>-32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/>
      <c r="F50" s="19"/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/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F54" s="46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>
        <v>-144</v>
      </c>
      <c r="E56" s="19">
        <v>-312</v>
      </c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>
        <v>-2261</v>
      </c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/>
      <c r="F59" s="19"/>
      <c r="G59" s="18">
        <v>-17500</v>
      </c>
    </row>
    <row r="60" spans="1:9">
      <c r="A60" s="26" t="s">
        <v>57</v>
      </c>
      <c r="B60" s="56">
        <f>-8627.84-1150</f>
        <v>-9777.84</v>
      </c>
      <c r="C60" s="49">
        <v>-14253</v>
      </c>
      <c r="D60" s="19"/>
      <c r="E60" s="19"/>
      <c r="F60" s="48"/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-175.34</v>
      </c>
      <c r="E61" s="61">
        <f>SUM(E29:E60)</f>
        <v>-2932.11</v>
      </c>
      <c r="F61" s="27">
        <f>SUM(F29:F60)</f>
        <v>-3107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395.4</v>
      </c>
      <c r="E63" s="23">
        <f>E28+E61</f>
        <v>8412.1299999999992</v>
      </c>
      <c r="F63" s="23">
        <f>F28+F61</f>
        <v>8809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382951.16999999993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Valle Verde</cp:lastModifiedBy>
  <cp:revision/>
  <dcterms:created xsi:type="dcterms:W3CDTF">2022-08-13T19:01:59Z</dcterms:created>
  <dcterms:modified xsi:type="dcterms:W3CDTF">2023-09-12T16:19:31Z</dcterms:modified>
  <cp:category/>
  <cp:contentStatus/>
</cp:coreProperties>
</file>